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b\Downloads\"/>
    </mc:Choice>
  </mc:AlternateContent>
  <xr:revisionPtr revIDLastSave="0" documentId="13_ncr:1_{C206894D-C377-4BA0-BF86-60C674F5B752}" xr6:coauthVersionLast="44" xr6:coauthVersionMax="44" xr10:uidLastSave="{00000000-0000-0000-0000-000000000000}"/>
  <bookViews>
    <workbookView xWindow="-108" yWindow="-108" windowWidth="30936" windowHeight="17040" xr2:uid="{00000000-000D-0000-FFFF-FFFF00000000}"/>
  </bookViews>
  <sheets>
    <sheet name="Juli 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2" i="1" l="1"/>
  <c r="C42" i="1"/>
  <c r="B42" i="1" s="1"/>
  <c r="H41" i="1"/>
  <c r="C41" i="1"/>
  <c r="B41" i="1"/>
  <c r="H40" i="1"/>
  <c r="C40" i="1"/>
  <c r="B40" i="1"/>
  <c r="H39" i="1"/>
  <c r="C39" i="1"/>
  <c r="B39" i="1"/>
  <c r="H38" i="1"/>
  <c r="C38" i="1"/>
  <c r="B38" i="1" s="1"/>
  <c r="H37" i="1"/>
  <c r="C37" i="1"/>
  <c r="B37" i="1"/>
  <c r="H36" i="1"/>
  <c r="C36" i="1"/>
  <c r="B36" i="1"/>
  <c r="H35" i="1"/>
  <c r="C35" i="1"/>
  <c r="B35" i="1"/>
  <c r="H34" i="1"/>
  <c r="C34" i="1"/>
  <c r="B34" i="1" s="1"/>
  <c r="H33" i="1"/>
  <c r="C33" i="1"/>
  <c r="B33" i="1"/>
  <c r="H32" i="1"/>
  <c r="C32" i="1"/>
  <c r="B32" i="1"/>
  <c r="H31" i="1"/>
  <c r="C31" i="1"/>
  <c r="B31" i="1"/>
  <c r="H30" i="1"/>
  <c r="C30" i="1"/>
  <c r="B30" i="1" s="1"/>
  <c r="H29" i="1"/>
  <c r="C29" i="1"/>
  <c r="B29" i="1"/>
  <c r="H28" i="1"/>
  <c r="C28" i="1"/>
  <c r="B28" i="1"/>
  <c r="H27" i="1"/>
  <c r="C27" i="1"/>
  <c r="B27" i="1"/>
  <c r="H26" i="1"/>
  <c r="C26" i="1"/>
  <c r="B26" i="1" s="1"/>
  <c r="H25" i="1"/>
  <c r="C25" i="1"/>
  <c r="B25" i="1"/>
  <c r="H24" i="1"/>
  <c r="C24" i="1"/>
  <c r="B24" i="1" s="1"/>
  <c r="H23" i="1"/>
  <c r="C23" i="1"/>
  <c r="B23" i="1"/>
  <c r="H22" i="1"/>
  <c r="C22" i="1"/>
  <c r="B22" i="1" s="1"/>
  <c r="H21" i="1"/>
  <c r="C21" i="1"/>
  <c r="B21" i="1"/>
  <c r="H20" i="1"/>
  <c r="C20" i="1"/>
  <c r="B20" i="1" s="1"/>
  <c r="H19" i="1"/>
  <c r="C19" i="1"/>
  <c r="B19" i="1"/>
  <c r="H18" i="1"/>
  <c r="C18" i="1"/>
  <c r="B18" i="1" s="1"/>
  <c r="H17" i="1"/>
  <c r="C17" i="1"/>
  <c r="B17" i="1"/>
  <c r="H16" i="1"/>
  <c r="C16" i="1"/>
  <c r="B16" i="1" s="1"/>
  <c r="H15" i="1"/>
  <c r="C15" i="1"/>
  <c r="B15" i="1"/>
  <c r="H14" i="1"/>
  <c r="C14" i="1"/>
  <c r="B14" i="1" s="1"/>
  <c r="H13" i="1"/>
  <c r="C13" i="1"/>
  <c r="B13" i="1"/>
  <c r="H12" i="1"/>
  <c r="H47" i="1" s="1"/>
  <c r="C12" i="1"/>
  <c r="B12" i="1" s="1"/>
</calcChain>
</file>

<file path=xl/sharedStrings.xml><?xml version="1.0" encoding="utf-8"?>
<sst xmlns="http://schemas.openxmlformats.org/spreadsheetml/2006/main" count="16" uniqueCount="16">
  <si>
    <t xml:space="preserve">Arbeitszeiterfassung </t>
  </si>
  <si>
    <t xml:space="preserve">Name des Mitarbeiters: </t>
  </si>
  <si>
    <t>Max Mustermann</t>
  </si>
  <si>
    <t xml:space="preserve">Monat/Jahr: </t>
  </si>
  <si>
    <t>Tag</t>
  </si>
  <si>
    <t>Datum</t>
  </si>
  <si>
    <t>Typ*</t>
  </si>
  <si>
    <t xml:space="preserve">Beginn </t>
  </si>
  <si>
    <t>Pause</t>
  </si>
  <si>
    <t>Ende</t>
  </si>
  <si>
    <t>Dauer (Std.)</t>
  </si>
  <si>
    <t>* Tragen Sie in diese Spalte eines der folgenden Kürzel ein, wenn für diesen Kalendertag zutrifft:</t>
  </si>
  <si>
    <r>
      <t xml:space="preserve">   </t>
    </r>
    <r>
      <rPr>
        <b/>
        <sz val="8"/>
        <color theme="1"/>
        <rFont val="Open Sans"/>
        <family val="2"/>
      </rPr>
      <t>K</t>
    </r>
    <r>
      <rPr>
        <sz val="8"/>
        <color theme="1"/>
        <rFont val="Open Sans"/>
        <family val="2"/>
      </rPr>
      <t xml:space="preserve"> =Krank,  </t>
    </r>
    <r>
      <rPr>
        <b/>
        <sz val="8"/>
        <color theme="1"/>
        <rFont val="Open Sans"/>
        <family val="2"/>
      </rPr>
      <t>U</t>
    </r>
    <r>
      <rPr>
        <sz val="8"/>
        <color theme="1"/>
        <rFont val="Open Sans"/>
        <family val="2"/>
      </rPr>
      <t xml:space="preserve"> = Urlaub,  </t>
    </r>
    <r>
      <rPr>
        <b/>
        <sz val="8"/>
        <color theme="1"/>
        <rFont val="Open Sans"/>
        <family val="2"/>
      </rPr>
      <t>UU</t>
    </r>
    <r>
      <rPr>
        <sz val="8"/>
        <color theme="1"/>
        <rFont val="Open Sans"/>
        <family val="2"/>
      </rPr>
      <t xml:space="preserve"> = Unbezahlter Urlaub,  </t>
    </r>
    <r>
      <rPr>
        <b/>
        <sz val="8"/>
        <color theme="1"/>
        <rFont val="Open Sans"/>
        <family val="2"/>
      </rPr>
      <t xml:space="preserve">F </t>
    </r>
    <r>
      <rPr>
        <sz val="8"/>
        <color theme="1"/>
        <rFont val="Open Sans"/>
        <family val="2"/>
      </rPr>
      <t>= Feiertag</t>
    </r>
  </si>
  <si>
    <t>Summe (Std):</t>
  </si>
  <si>
    <t>___________________________________</t>
  </si>
  <si>
    <t>Unterschrift des Arbeitnehmers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</si>
</sst>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[$-F400]h:mm:ss\ AM/PM"/>
    <numFmt numFmtId="166" formatCode="[h]:mm:ss;@"/>
  </numFmts>
  <fonts count="5">
    <font>
      <sz val="11"/>
      <color theme="1"/>
      <name val="Calibri"/>
      <family val="2"/>
      <scheme val="minor"/>
    </font>
    <font>
      <b/>
      <sz val="11"/>
      <color theme="1"/>
      <name val="Open Sans"/>
      <family val="2"/>
    </font>
    <font>
      <sz val="8"/>
      <color theme="1"/>
      <name val="Open Sans"/>
      <family val="2"/>
    </font>
    <font>
      <b/>
      <sz val="8"/>
      <color theme="1"/>
      <name val="Open Sans"/>
      <family val="2"/>
    </font>
    <font>
      <b/>
      <sz val="8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" fontId="2" fillId="2" borderId="2" xfId="0" applyNumberFormat="1" applyFont="1" applyFill="1" applyBorder="1" applyAlignment="1">
      <alignment horizontal="center"/>
    </xf>
    <xf numFmtId="17" fontId="2" fillId="2" borderId="3" xfId="0" applyNumberFormat="1" applyFont="1" applyFill="1" applyBorder="1" applyAlignment="1">
      <alignment horizontal="center"/>
    </xf>
    <xf numFmtId="164" fontId="2" fillId="0" borderId="0" xfId="0" applyNumberFormat="1" applyFont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498945</xdr:colOff>
      <xdr:row>0</xdr:row>
      <xdr:rowOff>123246</xdr:rowOff>
    </xdr:from>
    <xdr:to>
      <xdr:col>7</xdr:col>
      <xdr:colOff>1482264</xdr:colOff>
      <xdr:row>4</xdr:row>
      <xdr:rowOff>45720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2F5CF89-8A6E-4E6F-B971-A697E853A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8345" y="123246"/>
          <a:ext cx="1691979" cy="440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57"/>
  <sheetViews>
    <sheetView tabSelected="1" workbookViewId="0">
      <selection activeCell="F32" sqref="F32"/>
    </sheetView>
  </sheetViews>
  <sheetFormatPr baseColWidth="10" defaultColWidth="11.44140625" defaultRowHeight="10.199999999999999"/>
  <cols>
    <col min="1" max="1" width="3.88671875" style="4" customWidth="1"/>
    <col min="2" max="2" width="3.88671875" style="4" bestFit="1" customWidth="1"/>
    <col min="3" max="3" width="9.88671875" style="4" bestFit="1" customWidth="1"/>
    <col min="4" max="4" width="5.44140625" style="4" customWidth="1"/>
    <col min="5" max="5" width="9" style="11" customWidth="1"/>
    <col min="6" max="6" width="9" style="4" customWidth="1"/>
    <col min="7" max="7" width="10.33203125" style="2" bestFit="1" customWidth="1"/>
    <col min="8" max="8" width="22.33203125" style="3" customWidth="1"/>
    <col min="9" max="16384" width="11.44140625" style="4"/>
  </cols>
  <sheetData>
    <row r="5" spans="1:8" ht="13.8">
      <c r="A5" s="1" t="s">
        <v>0</v>
      </c>
      <c r="B5" s="1"/>
      <c r="C5" s="1"/>
      <c r="D5" s="1"/>
      <c r="E5" s="1"/>
      <c r="F5" s="1"/>
    </row>
    <row r="7" spans="1:8">
      <c r="A7" s="5" t="s">
        <v>1</v>
      </c>
      <c r="B7" s="6"/>
      <c r="C7" s="6"/>
      <c r="D7" s="6"/>
      <c r="E7" s="6"/>
      <c r="F7" s="7" t="s">
        <v>2</v>
      </c>
      <c r="G7" s="8"/>
    </row>
    <row r="9" spans="1:8">
      <c r="A9" s="5" t="s">
        <v>3</v>
      </c>
      <c r="B9" s="6"/>
      <c r="C9" s="6"/>
      <c r="D9" s="6"/>
      <c r="E9" s="6"/>
      <c r="F9" s="9">
        <v>43647</v>
      </c>
      <c r="G9" s="10"/>
    </row>
    <row r="10" spans="1:8" ht="10.8" thickBot="1"/>
    <row r="11" spans="1:8" ht="15.75" customHeight="1" thickBot="1">
      <c r="A11" s="12" t="s">
        <v>4</v>
      </c>
      <c r="B11" s="13"/>
      <c r="C11" s="14" t="s">
        <v>5</v>
      </c>
      <c r="D11" s="14" t="s">
        <v>6</v>
      </c>
      <c r="E11" s="15" t="s">
        <v>7</v>
      </c>
      <c r="F11" s="16" t="s">
        <v>8</v>
      </c>
      <c r="G11" s="15" t="s">
        <v>9</v>
      </c>
      <c r="H11" s="16" t="s">
        <v>10</v>
      </c>
    </row>
    <row r="12" spans="1:8">
      <c r="A12" s="17">
        <v>1</v>
      </c>
      <c r="B12" s="18" t="str">
        <f>TEXT(C12, "TTT")</f>
        <v>Mo</v>
      </c>
      <c r="C12" s="19">
        <f>IF($F9="",1,($F$9))</f>
        <v>43647</v>
      </c>
      <c r="D12" s="19"/>
      <c r="E12" s="20"/>
      <c r="F12" s="20"/>
      <c r="G12" s="20"/>
      <c r="H12" s="21">
        <f t="shared" ref="H12:H13" si="0">G12-E12-F12</f>
        <v>0</v>
      </c>
    </row>
    <row r="13" spans="1:8">
      <c r="A13" s="22">
        <v>2</v>
      </c>
      <c r="B13" s="18" t="str">
        <f t="shared" ref="B13:B42" si="1">TEXT(C13, "TTT")</f>
        <v>Di</v>
      </c>
      <c r="C13" s="23">
        <f>IF($F9="",2,($F$9+1))</f>
        <v>43648</v>
      </c>
      <c r="D13" s="23"/>
      <c r="E13" s="21"/>
      <c r="F13" s="21"/>
      <c r="G13" s="21"/>
      <c r="H13" s="21">
        <f t="shared" si="0"/>
        <v>0</v>
      </c>
    </row>
    <row r="14" spans="1:8">
      <c r="A14" s="22">
        <v>3</v>
      </c>
      <c r="B14" s="18" t="str">
        <f t="shared" si="1"/>
        <v>Mi</v>
      </c>
      <c r="C14" s="19">
        <f>IF($F9="",1,($F$9+2))</f>
        <v>43649</v>
      </c>
      <c r="D14" s="19"/>
      <c r="E14" s="21"/>
      <c r="F14" s="21"/>
      <c r="G14" s="21"/>
      <c r="H14" s="21">
        <f>G14-E14-F14</f>
        <v>0</v>
      </c>
    </row>
    <row r="15" spans="1:8">
      <c r="A15" s="22">
        <v>4</v>
      </c>
      <c r="B15" s="18" t="str">
        <f t="shared" si="1"/>
        <v>Do</v>
      </c>
      <c r="C15" s="19">
        <f>IF($F9="",1,($F$9+3))</f>
        <v>43650</v>
      </c>
      <c r="D15" s="19"/>
      <c r="E15" s="21"/>
      <c r="F15" s="21"/>
      <c r="G15" s="21"/>
      <c r="H15" s="21">
        <f t="shared" ref="H15:H42" si="2">G15-E15-F15</f>
        <v>0</v>
      </c>
    </row>
    <row r="16" spans="1:8">
      <c r="A16" s="22">
        <v>5</v>
      </c>
      <c r="B16" s="18" t="str">
        <f t="shared" si="1"/>
        <v>Fr</v>
      </c>
      <c r="C16" s="23">
        <f>IF($F9="",1,($F$9+4))</f>
        <v>43651</v>
      </c>
      <c r="D16" s="23"/>
      <c r="E16" s="21">
        <v>0.33333333333333331</v>
      </c>
      <c r="F16" s="21">
        <v>4.1666666666666664E-2</v>
      </c>
      <c r="G16" s="21">
        <v>0.58333333333333337</v>
      </c>
      <c r="H16" s="21">
        <f t="shared" si="2"/>
        <v>0.2083333333333334</v>
      </c>
    </row>
    <row r="17" spans="1:8">
      <c r="A17" s="22">
        <v>6</v>
      </c>
      <c r="B17" s="18" t="str">
        <f t="shared" si="1"/>
        <v>Sa</v>
      </c>
      <c r="C17" s="19">
        <f>IF($F9="",1,($F$9+5))</f>
        <v>43652</v>
      </c>
      <c r="D17" s="19"/>
      <c r="E17" s="21"/>
      <c r="F17" s="21"/>
      <c r="G17" s="21"/>
      <c r="H17" s="21">
        <f t="shared" si="2"/>
        <v>0</v>
      </c>
    </row>
    <row r="18" spans="1:8">
      <c r="A18" s="22">
        <v>7</v>
      </c>
      <c r="B18" s="18" t="str">
        <f t="shared" si="1"/>
        <v>So</v>
      </c>
      <c r="C18" s="19">
        <f>IF($F9="",1,($F$9+6))</f>
        <v>43653</v>
      </c>
      <c r="D18" s="19"/>
      <c r="E18" s="21"/>
      <c r="F18" s="21"/>
      <c r="G18" s="21"/>
      <c r="H18" s="21">
        <f t="shared" si="2"/>
        <v>0</v>
      </c>
    </row>
    <row r="19" spans="1:8">
      <c r="A19" s="22">
        <v>8</v>
      </c>
      <c r="B19" s="18" t="str">
        <f t="shared" si="1"/>
        <v>Mo</v>
      </c>
      <c r="C19" s="23">
        <f>IF($F9="",1,($F$9+7))</f>
        <v>43654</v>
      </c>
      <c r="D19" s="23"/>
      <c r="E19" s="21"/>
      <c r="F19" s="21"/>
      <c r="G19" s="21"/>
      <c r="H19" s="21">
        <f t="shared" si="2"/>
        <v>0</v>
      </c>
    </row>
    <row r="20" spans="1:8">
      <c r="A20" s="22">
        <v>9</v>
      </c>
      <c r="B20" s="18" t="str">
        <f t="shared" si="1"/>
        <v>Di</v>
      </c>
      <c r="C20" s="19">
        <f>IF($F9="",1,($F$9+8))</f>
        <v>43655</v>
      </c>
      <c r="D20" s="19"/>
      <c r="E20" s="21"/>
      <c r="F20" s="21"/>
      <c r="G20" s="21"/>
      <c r="H20" s="21">
        <f t="shared" si="2"/>
        <v>0</v>
      </c>
    </row>
    <row r="21" spans="1:8">
      <c r="A21" s="22">
        <v>10</v>
      </c>
      <c r="B21" s="18" t="str">
        <f t="shared" si="1"/>
        <v>Mi</v>
      </c>
      <c r="C21" s="23">
        <f>IF($F9="",1,($F$9+9))</f>
        <v>43656</v>
      </c>
      <c r="D21" s="23"/>
      <c r="E21" s="21">
        <v>0.33333333333333331</v>
      </c>
      <c r="F21" s="21">
        <v>0</v>
      </c>
      <c r="G21" s="21">
        <v>0.54166666666666663</v>
      </c>
      <c r="H21" s="21">
        <f>G21-E21-F21</f>
        <v>0.20833333333333331</v>
      </c>
    </row>
    <row r="22" spans="1:8">
      <c r="A22" s="22">
        <v>11</v>
      </c>
      <c r="B22" s="18" t="str">
        <f t="shared" si="1"/>
        <v>Do</v>
      </c>
      <c r="C22" s="19">
        <f>IF($F9="",1,($F$9+10))</f>
        <v>43657</v>
      </c>
      <c r="D22" s="19"/>
      <c r="E22" s="21"/>
      <c r="F22" s="21"/>
      <c r="G22" s="21"/>
      <c r="H22" s="21">
        <f t="shared" si="2"/>
        <v>0</v>
      </c>
    </row>
    <row r="23" spans="1:8">
      <c r="A23" s="22">
        <v>12</v>
      </c>
      <c r="B23" s="18" t="str">
        <f t="shared" si="1"/>
        <v>Fr</v>
      </c>
      <c r="C23" s="23">
        <f>IF($F9="",1,($F$9+11))</f>
        <v>43658</v>
      </c>
      <c r="D23" s="23"/>
      <c r="E23" s="21"/>
      <c r="F23" s="21"/>
      <c r="G23" s="21"/>
      <c r="H23" s="21">
        <f t="shared" si="2"/>
        <v>0</v>
      </c>
    </row>
    <row r="24" spans="1:8">
      <c r="A24" s="22">
        <v>13</v>
      </c>
      <c r="B24" s="18" t="str">
        <f t="shared" si="1"/>
        <v>Sa</v>
      </c>
      <c r="C24" s="19">
        <f>IF($F9="",1,($F$9+12))</f>
        <v>43659</v>
      </c>
      <c r="D24" s="19"/>
      <c r="E24" s="21"/>
      <c r="F24" s="21"/>
      <c r="G24" s="21"/>
      <c r="H24" s="21">
        <f t="shared" si="2"/>
        <v>0</v>
      </c>
    </row>
    <row r="25" spans="1:8">
      <c r="A25" s="22">
        <v>14</v>
      </c>
      <c r="B25" s="18" t="str">
        <f t="shared" si="1"/>
        <v>So</v>
      </c>
      <c r="C25" s="23">
        <f>IF($F9="",1,($F$9+13))</f>
        <v>43660</v>
      </c>
      <c r="D25" s="23"/>
      <c r="E25" s="21"/>
      <c r="F25" s="21"/>
      <c r="G25" s="21"/>
      <c r="H25" s="21">
        <f t="shared" si="2"/>
        <v>0</v>
      </c>
    </row>
    <row r="26" spans="1:8">
      <c r="A26" s="22">
        <v>15</v>
      </c>
      <c r="B26" s="18" t="str">
        <f t="shared" si="1"/>
        <v>Mo</v>
      </c>
      <c r="C26" s="19">
        <f>IF($F9="",1,($F$9+14))</f>
        <v>43661</v>
      </c>
      <c r="D26" s="19"/>
      <c r="E26" s="21"/>
      <c r="F26" s="21"/>
      <c r="G26" s="21"/>
      <c r="H26" s="21">
        <f t="shared" si="2"/>
        <v>0</v>
      </c>
    </row>
    <row r="27" spans="1:8">
      <c r="A27" s="22">
        <v>16</v>
      </c>
      <c r="B27" s="18" t="str">
        <f t="shared" si="1"/>
        <v>Di</v>
      </c>
      <c r="C27" s="23">
        <f>IF($F9="",1,($F$9+15))</f>
        <v>43662</v>
      </c>
      <c r="D27" s="23"/>
      <c r="E27" s="21"/>
      <c r="F27" s="21"/>
      <c r="G27" s="21"/>
      <c r="H27" s="21">
        <f t="shared" si="2"/>
        <v>0</v>
      </c>
    </row>
    <row r="28" spans="1:8">
      <c r="A28" s="22">
        <v>17</v>
      </c>
      <c r="B28" s="18" t="str">
        <f t="shared" si="1"/>
        <v>Mi</v>
      </c>
      <c r="C28" s="19">
        <f>IF($F9="",1,($F$9+16))</f>
        <v>43663</v>
      </c>
      <c r="D28" s="19"/>
      <c r="E28" s="21">
        <v>0.33333333333333331</v>
      </c>
      <c r="F28" s="21">
        <v>0</v>
      </c>
      <c r="G28" s="21">
        <v>0.5625</v>
      </c>
      <c r="H28" s="21">
        <f t="shared" si="2"/>
        <v>0.22916666666666669</v>
      </c>
    </row>
    <row r="29" spans="1:8">
      <c r="A29" s="22">
        <v>18</v>
      </c>
      <c r="B29" s="18" t="str">
        <f t="shared" si="1"/>
        <v>Do</v>
      </c>
      <c r="C29" s="23">
        <f>IF($F9="",1,($F$9+17))</f>
        <v>43664</v>
      </c>
      <c r="D29" s="23"/>
      <c r="E29" s="21"/>
      <c r="F29" s="21"/>
      <c r="G29" s="21"/>
      <c r="H29" s="21">
        <f t="shared" si="2"/>
        <v>0</v>
      </c>
    </row>
    <row r="30" spans="1:8">
      <c r="A30" s="22">
        <v>19</v>
      </c>
      <c r="B30" s="18" t="str">
        <f t="shared" si="1"/>
        <v>Fr</v>
      </c>
      <c r="C30" s="19">
        <f>IF($F9="",1,($F$9+18))</f>
        <v>43665</v>
      </c>
      <c r="D30" s="19"/>
      <c r="E30" s="21"/>
      <c r="F30" s="21"/>
      <c r="G30" s="21"/>
      <c r="H30" s="21">
        <f t="shared" si="2"/>
        <v>0</v>
      </c>
    </row>
    <row r="31" spans="1:8">
      <c r="A31" s="22">
        <v>20</v>
      </c>
      <c r="B31" s="18" t="str">
        <f t="shared" si="1"/>
        <v>Sa</v>
      </c>
      <c r="C31" s="23">
        <f>IF($F9="",1,($F$9+19))</f>
        <v>43666</v>
      </c>
      <c r="D31" s="23"/>
      <c r="E31" s="21">
        <v>0.79166666666666663</v>
      </c>
      <c r="F31" s="21">
        <v>4.1666666666666664E-2</v>
      </c>
      <c r="G31" s="21">
        <v>0.875</v>
      </c>
      <c r="H31" s="21">
        <f>G31-E31-F31</f>
        <v>4.1666666666666706E-2</v>
      </c>
    </row>
    <row r="32" spans="1:8">
      <c r="A32" s="22">
        <v>21</v>
      </c>
      <c r="B32" s="18" t="str">
        <f t="shared" si="1"/>
        <v>So</v>
      </c>
      <c r="C32" s="19">
        <f>IF($F9="",1,($F$9+20))</f>
        <v>43667</v>
      </c>
      <c r="D32" s="19"/>
      <c r="E32" s="21"/>
      <c r="F32" s="21"/>
      <c r="G32" s="21"/>
      <c r="H32" s="21">
        <f>G32-E32-F32</f>
        <v>0</v>
      </c>
    </row>
    <row r="33" spans="1:8">
      <c r="A33" s="22">
        <v>22</v>
      </c>
      <c r="B33" s="18" t="str">
        <f t="shared" si="1"/>
        <v>Mo</v>
      </c>
      <c r="C33" s="23">
        <f>IF($F9="",1,($F$9+21))</f>
        <v>43668</v>
      </c>
      <c r="D33" s="23"/>
      <c r="E33" s="21"/>
      <c r="F33" s="21"/>
      <c r="G33" s="21"/>
      <c r="H33" s="21">
        <f t="shared" si="2"/>
        <v>0</v>
      </c>
    </row>
    <row r="34" spans="1:8">
      <c r="A34" s="22">
        <v>23</v>
      </c>
      <c r="B34" s="18" t="str">
        <f t="shared" si="1"/>
        <v>Di</v>
      </c>
      <c r="C34" s="19">
        <f>IF($F9="",1,($F$9+22))</f>
        <v>43669</v>
      </c>
      <c r="D34" s="19"/>
      <c r="E34" s="21"/>
      <c r="F34" s="21"/>
      <c r="G34" s="21"/>
      <c r="H34" s="21">
        <f t="shared" si="2"/>
        <v>0</v>
      </c>
    </row>
    <row r="35" spans="1:8">
      <c r="A35" s="22">
        <v>24</v>
      </c>
      <c r="B35" s="18" t="str">
        <f t="shared" si="1"/>
        <v>Mi</v>
      </c>
      <c r="C35" s="23">
        <f>IF($F9="",1,($F$9+23))</f>
        <v>43670</v>
      </c>
      <c r="D35" s="23"/>
      <c r="E35" s="21"/>
      <c r="F35" s="21"/>
      <c r="G35" s="21"/>
      <c r="H35" s="21">
        <f t="shared" si="2"/>
        <v>0</v>
      </c>
    </row>
    <row r="36" spans="1:8">
      <c r="A36" s="22">
        <v>25</v>
      </c>
      <c r="B36" s="18" t="str">
        <f t="shared" si="1"/>
        <v>Do</v>
      </c>
      <c r="C36" s="19">
        <f>IF($F9="",1,($F$9+24))</f>
        <v>43671</v>
      </c>
      <c r="D36" s="19"/>
      <c r="E36" s="21"/>
      <c r="F36" s="21"/>
      <c r="G36" s="21"/>
      <c r="H36" s="21">
        <f t="shared" si="2"/>
        <v>0</v>
      </c>
    </row>
    <row r="37" spans="1:8">
      <c r="A37" s="22">
        <v>26</v>
      </c>
      <c r="B37" s="18" t="str">
        <f t="shared" si="1"/>
        <v>Fr</v>
      </c>
      <c r="C37" s="23">
        <f>IF($F9="",1,($F$9+25))</f>
        <v>43672</v>
      </c>
      <c r="D37" s="23"/>
      <c r="E37" s="21"/>
      <c r="F37" s="21"/>
      <c r="G37" s="21"/>
      <c r="H37" s="21">
        <f t="shared" si="2"/>
        <v>0</v>
      </c>
    </row>
    <row r="38" spans="1:8">
      <c r="A38" s="22">
        <v>27</v>
      </c>
      <c r="B38" s="18" t="str">
        <f t="shared" si="1"/>
        <v>Sa</v>
      </c>
      <c r="C38" s="19">
        <f>IF($F9="",1,($F$9+26))</f>
        <v>43673</v>
      </c>
      <c r="D38" s="19"/>
      <c r="E38" s="21">
        <v>0.79166666666666663</v>
      </c>
      <c r="F38" s="21">
        <v>0</v>
      </c>
      <c r="G38" s="21">
        <v>0.875</v>
      </c>
      <c r="H38" s="21">
        <f t="shared" si="2"/>
        <v>8.333333333333337E-2</v>
      </c>
    </row>
    <row r="39" spans="1:8">
      <c r="A39" s="22">
        <v>28</v>
      </c>
      <c r="B39" s="18" t="str">
        <f t="shared" si="1"/>
        <v>So</v>
      </c>
      <c r="C39" s="23">
        <f>IF($F9="",1,($F$9+27))</f>
        <v>43674</v>
      </c>
      <c r="D39" s="23"/>
      <c r="E39" s="21"/>
      <c r="F39" s="21"/>
      <c r="G39" s="21"/>
      <c r="H39" s="21">
        <f t="shared" si="2"/>
        <v>0</v>
      </c>
    </row>
    <row r="40" spans="1:8">
      <c r="A40" s="22">
        <v>29</v>
      </c>
      <c r="B40" s="18" t="str">
        <f t="shared" si="1"/>
        <v>Mo</v>
      </c>
      <c r="C40" s="19">
        <f>IF($F9="",1,($F$9+28))</f>
        <v>43675</v>
      </c>
      <c r="D40" s="19"/>
      <c r="E40" s="21">
        <v>0.375</v>
      </c>
      <c r="F40" s="21">
        <v>0</v>
      </c>
      <c r="G40" s="21">
        <v>0.5</v>
      </c>
      <c r="H40" s="21">
        <f t="shared" si="2"/>
        <v>0.125</v>
      </c>
    </row>
    <row r="41" spans="1:8">
      <c r="A41" s="22">
        <v>30</v>
      </c>
      <c r="B41" s="18" t="str">
        <f t="shared" si="1"/>
        <v>Di</v>
      </c>
      <c r="C41" s="23">
        <f>IF($F9="",1,($F$9+29))</f>
        <v>43676</v>
      </c>
      <c r="D41" s="23"/>
      <c r="E41" s="21"/>
      <c r="F41" s="21"/>
      <c r="G41" s="21"/>
      <c r="H41" s="21">
        <f t="shared" si="2"/>
        <v>0</v>
      </c>
    </row>
    <row r="42" spans="1:8">
      <c r="A42" s="22">
        <v>31</v>
      </c>
      <c r="B42" s="18" t="str">
        <f t="shared" si="1"/>
        <v>Mi</v>
      </c>
      <c r="C42" s="19">
        <f>IF($F9="",1,($F$9+30))</f>
        <v>43677</v>
      </c>
      <c r="D42" s="19"/>
      <c r="E42" s="21"/>
      <c r="F42" s="21"/>
      <c r="G42" s="21"/>
      <c r="H42" s="21">
        <f t="shared" si="2"/>
        <v>0</v>
      </c>
    </row>
    <row r="43" spans="1:8">
      <c r="A43" s="24" t="s">
        <v>11</v>
      </c>
      <c r="B43" s="24"/>
      <c r="C43" s="24"/>
      <c r="D43" s="24"/>
      <c r="E43" s="24"/>
      <c r="F43" s="24"/>
      <c r="G43" s="24"/>
      <c r="H43" s="24"/>
    </row>
    <row r="44" spans="1:8">
      <c r="A44" s="25" t="s">
        <v>12</v>
      </c>
      <c r="B44" s="25"/>
      <c r="C44" s="25"/>
      <c r="D44" s="25"/>
      <c r="E44" s="25"/>
      <c r="F44" s="25"/>
      <c r="G44" s="25"/>
      <c r="H44" s="25"/>
    </row>
    <row r="45" spans="1:8">
      <c r="G45" s="4"/>
      <c r="H45" s="4"/>
    </row>
    <row r="47" spans="1:8">
      <c r="G47" s="26" t="s">
        <v>13</v>
      </c>
      <c r="H47" s="27">
        <f>SUM(H12:H42)</f>
        <v>0.89583333333333359</v>
      </c>
    </row>
    <row r="48" spans="1:8">
      <c r="H48" s="4"/>
    </row>
    <row r="49" spans="1:8">
      <c r="H49" s="28"/>
    </row>
    <row r="50" spans="1:8">
      <c r="E50" s="4"/>
      <c r="F50" s="2"/>
    </row>
    <row r="51" spans="1:8">
      <c r="E51" s="4"/>
    </row>
    <row r="52" spans="1:8">
      <c r="A52" s="29" t="s">
        <v>14</v>
      </c>
      <c r="B52" s="29"/>
      <c r="C52" s="29"/>
      <c r="D52" s="29"/>
    </row>
    <row r="53" spans="1:8">
      <c r="A53" s="29" t="s">
        <v>15</v>
      </c>
      <c r="B53" s="29"/>
      <c r="C53" s="29"/>
      <c r="D53" s="29"/>
      <c r="E53" s="30"/>
      <c r="F53" s="30"/>
    </row>
    <row r="54" spans="1:8">
      <c r="H54" s="31"/>
    </row>
    <row r="55" spans="1:8">
      <c r="H55" s="31"/>
    </row>
    <row r="56" spans="1:8">
      <c r="H56" s="31"/>
    </row>
    <row r="57" spans="1:8">
      <c r="H57" s="32"/>
    </row>
  </sheetData>
  <mergeCells count="10">
    <mergeCell ref="A43:H43"/>
    <mergeCell ref="A44:H44"/>
    <mergeCell ref="A52:D52"/>
    <mergeCell ref="A53:D53"/>
    <mergeCell ref="A5:F5"/>
    <mergeCell ref="A7:E7"/>
    <mergeCell ref="F7:G7"/>
    <mergeCell ref="A9:E9"/>
    <mergeCell ref="F9:G9"/>
    <mergeCell ref="A11:B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Juli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</dc:creator>
  <cp:lastModifiedBy>mb</cp:lastModifiedBy>
  <dcterms:created xsi:type="dcterms:W3CDTF">2015-06-05T18:19:34Z</dcterms:created>
  <dcterms:modified xsi:type="dcterms:W3CDTF">2019-10-02T19:15:39Z</dcterms:modified>
</cp:coreProperties>
</file>